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W:\PROCESSOS LICITATORIOS\PROCESSOS LICITATORIOS 2026\CONCORRENCIA 003 -  FEHIDRO\"/>
    </mc:Choice>
  </mc:AlternateContent>
  <bookViews>
    <workbookView xWindow="0" yWindow="0" windowWidth="20490" windowHeight="7230"/>
  </bookViews>
  <sheets>
    <sheet name="Planilha Orçamentaria" sheetId="1" r:id="rId1"/>
    <sheet name="BDI" sheetId="3" state="hidden" r:id="rId2"/>
  </sheets>
  <definedNames>
    <definedName name="_xlnm._FilterDatabase" localSheetId="0" hidden="1">'Planilha Orçamentaria'!$A$8:$K$36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F5" i="1"/>
  <c r="L12" i="1"/>
  <c r="J5" i="1"/>
  <c r="B20" i="3"/>
  <c r="L14" i="1"/>
  <c r="L13" i="1"/>
  <c r="L35" i="1"/>
  <c r="L34" i="1"/>
  <c r="L33" i="1"/>
  <c r="L31" i="1"/>
  <c r="L30" i="1"/>
  <c r="L28" i="1"/>
  <c r="L27" i="1"/>
  <c r="L25" i="1"/>
  <c r="L24" i="1"/>
  <c r="L23" i="1"/>
  <c r="L18" i="1"/>
  <c r="L17" i="1"/>
  <c r="L16" i="1"/>
  <c r="L10" i="1"/>
  <c r="F24" i="1"/>
  <c r="L20" i="1"/>
  <c r="L21" i="1"/>
  <c r="L22" i="1"/>
  <c r="J36" i="1"/>
  <c r="L29" i="1" l="1"/>
  <c r="L9" i="1"/>
  <c r="I36" i="1" l="1"/>
  <c r="L15" i="1"/>
  <c r="L32" i="1"/>
  <c r="L11" i="1"/>
  <c r="L19" i="1" l="1"/>
  <c r="H36" i="1"/>
  <c r="K36" i="1"/>
  <c r="L26" i="1"/>
  <c r="L36" i="1" l="1"/>
</calcChain>
</file>

<file path=xl/sharedStrings.xml><?xml version="1.0" encoding="utf-8"?>
<sst xmlns="http://schemas.openxmlformats.org/spreadsheetml/2006/main" count="159" uniqueCount="111">
  <si>
    <t>Ordem</t>
  </si>
  <si>
    <t>Descrição Item</t>
  </si>
  <si>
    <t>Unidade</t>
  </si>
  <si>
    <t>Quantidade</t>
  </si>
  <si>
    <t>Referência de Preço</t>
  </si>
  <si>
    <t>Código da Referência</t>
  </si>
  <si>
    <t>Valor Unitario (R$)</t>
  </si>
  <si>
    <t>Valor FEHIDRO (R$)</t>
  </si>
  <si>
    <t>Valor Outras Fontes (R$)</t>
  </si>
  <si>
    <t>Valor Total (R$)</t>
  </si>
  <si>
    <t>TOTAL</t>
  </si>
  <si>
    <t>SERVIÇOS PRELIMINARES</t>
  </si>
  <si>
    <t>1.1.</t>
  </si>
  <si>
    <t>PLACA DE RESPONSABILIDADE TECNICA EM OBRAS</t>
  </si>
  <si>
    <t>4.2</t>
  </si>
  <si>
    <t>4.3</t>
  </si>
  <si>
    <t>5.1</t>
  </si>
  <si>
    <t>5.2</t>
  </si>
  <si>
    <t>ENGENHEIRO CIVIL DE OBRA SENIOR COM ENCARGOS COMPLEMENTARES</t>
  </si>
  <si>
    <t>TOPOGRAFO COM ENCARGOS COMPLEMENTARES</t>
  </si>
  <si>
    <t>DESENHISTA PROJETISTA COM ENCARGOS COMPLEMENTARES</t>
  </si>
  <si>
    <t>PROJETO TÉCNICO EXECUTIVO</t>
  </si>
  <si>
    <t>DESPESAS GERAIS DE MANUTENCAO CANTEIRO DE OBRAS</t>
  </si>
  <si>
    <t>MOBILIZACAO E DESMOBILIZACAO DE CANTEIRO</t>
  </si>
  <si>
    <t>SBC</t>
  </si>
  <si>
    <t>m²</t>
  </si>
  <si>
    <t>016500</t>
  </si>
  <si>
    <t>2.1.</t>
  </si>
  <si>
    <t>2.2.</t>
  </si>
  <si>
    <t>2.3.</t>
  </si>
  <si>
    <t>SINAPI</t>
  </si>
  <si>
    <t>90779</t>
  </si>
  <si>
    <t>h</t>
  </si>
  <si>
    <t>90781</t>
  </si>
  <si>
    <t>90775</t>
  </si>
  <si>
    <t>CANTEIRO DE OBRAS</t>
  </si>
  <si>
    <t>3.1</t>
  </si>
  <si>
    <t>3.2</t>
  </si>
  <si>
    <t>012710</t>
  </si>
  <si>
    <t>mês</t>
  </si>
  <si>
    <t>SBC - Ribeirão Preto</t>
  </si>
  <si>
    <t>012689</t>
  </si>
  <si>
    <t>unid</t>
  </si>
  <si>
    <t>021101</t>
  </si>
  <si>
    <t>3.3</t>
  </si>
  <si>
    <t xml:space="preserve">MOBILIZACAO/DESMOBILIZACAO DE EQUIP. E MO </t>
  </si>
  <si>
    <t>LEITO DE SECAGEM</t>
  </si>
  <si>
    <t>4.1</t>
  </si>
  <si>
    <t>REGULARIZACAO DE AREA P/IMPERMEABILIZ.</t>
  </si>
  <si>
    <t>EMBASA</t>
  </si>
  <si>
    <t>50.70.04</t>
  </si>
  <si>
    <t>MANTA TERMOPLASTICA, PEAD, GEOMEMBRANA LISA, E = 1,50 MM (NBR 15352)</t>
  </si>
  <si>
    <t xml:space="preserve">EMBASA </t>
  </si>
  <si>
    <t>00044508</t>
  </si>
  <si>
    <t>PEDRA BRITADA N. 0, OU PEDRISCO (4,8 A 9,5 MM) POSTO PEDREIRA/FORNECEDOR, SEM FRETE</t>
  </si>
  <si>
    <t>4.4</t>
  </si>
  <si>
    <t>00004720</t>
  </si>
  <si>
    <t>m³</t>
  </si>
  <si>
    <t>4.5</t>
  </si>
  <si>
    <t>DESASSOREAMENTO</t>
  </si>
  <si>
    <t>SERVIÇO DE DRAGAGEM HIDRÁULICA E OPERAÇÃO DO SISTEMA DE DESAGUAMENTO</t>
  </si>
  <si>
    <t>COTAÇÃO</t>
  </si>
  <si>
    <t>-</t>
  </si>
  <si>
    <t>FORNECIMENTO DE TUBOS DE DESAGUAMENTO (GEOBAGS) (DIMENSÕES: 8,00M X 30,0M)</t>
  </si>
  <si>
    <t>DESMOBILIZAÇÃO</t>
  </si>
  <si>
    <t>MOBILIZAÇÃO E DESMOBILIZAÇÃO DE CANTEIRO</t>
  </si>
  <si>
    <t>MOBILIZACAO/DESMOBILIZACAO DE EQUIP. E MO</t>
  </si>
  <si>
    <t>6.1</t>
  </si>
  <si>
    <t>6.2</t>
  </si>
  <si>
    <t>LEVANTAMENTO BATIMÉTRICO</t>
  </si>
  <si>
    <t>7.1</t>
  </si>
  <si>
    <t>7.2</t>
  </si>
  <si>
    <t>7.3</t>
  </si>
  <si>
    <t>m</t>
  </si>
  <si>
    <t>4.6</t>
  </si>
  <si>
    <t>DRENO SUBSUPERFICIAL (SEÇÃO 0,40 X 0,40 M), CEGO, ENCHIMENTO DE BRITA, ENVOLVIDO COM MANTA GEOTÊXTIL. AF_07/2021</t>
  </si>
  <si>
    <t>102664</t>
  </si>
  <si>
    <t>GEOTÊXTIL NÃO TECIDO 100% POLIÉSTER, RESISTÊNCIA A TRAÇÃO DE 14 KN/M (RT - 14), INSTALADO EM DRENO - FORNECIMENTO E INSTALAÇÃO. AF_07/2021</t>
  </si>
  <si>
    <t>102713</t>
  </si>
  <si>
    <t>DRENAGEM-TUBO PVC 100mm COM ABERT./FECHAMENTO VALA</t>
  </si>
  <si>
    <t>172095</t>
  </si>
  <si>
    <t>GOVERNO DO ESTADO DE SÃO PAULO</t>
  </si>
  <si>
    <t>SECRETARIA DE MEIO AMBIENTE, INFRAESTRUTURA E LOGÍSTICA</t>
  </si>
  <si>
    <t>FUNDO ESTADUAL DE RECURSOS HÍDRICOS ‐ FEHIDRO</t>
  </si>
  <si>
    <t>PLANILHA DE ORÇAMENTO</t>
  </si>
  <si>
    <t>TOMADOR: SERVIÇO AUTÔNOMO DE ÁGUA E ESGOTO DE CÂNDIDO MOTA</t>
  </si>
  <si>
    <t xml:space="preserve">EMPREENDIMENTO: “CONTRATAÇÃO DE EMPRESA PARA SERVIÇOS DE RECUPERAÇÃO DA LAGOA ANAERÓBIA 1 (ETE ÁGUA DO JACU), COMPREENDENDO O ACONDICIONAMENTO DOS SEDIMENTOS DE FUNDO"
Objeto: Limpeza e dragagem da Lagoa Anaeróbia I da ETE Água do Jacu com execução de leitos de drenagem e acondicionamento do lodo em bags de geomembrana </t>
  </si>
  <si>
    <t>%FEHIDRO</t>
  </si>
  <si>
    <t>% SAAE</t>
  </si>
  <si>
    <t>Valor Contrapartida - SAAE (R$)</t>
  </si>
  <si>
    <t>Valor Total c/BDI (R$)</t>
  </si>
  <si>
    <t>BDI s/Desoneração</t>
  </si>
  <si>
    <t>Determinação da taxa para Benefícios e Despesas Indiretas (BDI)</t>
  </si>
  <si>
    <t>Base: Acórdão nº 2622/2013 - TCU Plenário</t>
  </si>
  <si>
    <t>TIPO DE OBRA</t>
  </si>
  <si>
    <t>CONSTRUÇÃO DE REDES DE ABASTECIMENTO DE ÁGUA, COLETA DE ESGOTO E CONSTRUÇÕES CORRELATAS</t>
  </si>
  <si>
    <t>ELEMENTO</t>
  </si>
  <si>
    <t>PERCENTUAL ADOTADO</t>
  </si>
  <si>
    <t>1º Q</t>
  </si>
  <si>
    <t>M</t>
  </si>
  <si>
    <t>2ºQ</t>
  </si>
  <si>
    <t>ADMINISTRAÇÃO CENTRAL</t>
  </si>
  <si>
    <t>SEGURO + GARANTIA</t>
  </si>
  <si>
    <t>RISCO</t>
  </si>
  <si>
    <t>DESPESA FINANCEIRA</t>
  </si>
  <si>
    <t>LUCRO</t>
  </si>
  <si>
    <t>TRIBUTOS (ISS)</t>
  </si>
  <si>
    <t>TRIBUTOS (COFINS 3% + PIS 0,65%)</t>
  </si>
  <si>
    <t>TRIBUTOS (CONTRIBUIÇÃO PREVIDENCIÁRIA - 0 A 4,5%, CONFORME LEI 12.844/2013)</t>
  </si>
  <si>
    <t>BDI ESTIMADO DO TCU</t>
  </si>
  <si>
    <t>BDI CALCULADO S/DESONERAÇÃO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</si>
</sst>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  <font>
      <sz val="8"/>
      <name val="Calibri"/>
      <family val="2"/>
    </font>
    <font>
      <sz val="11"/>
      <color theme="0" tint="-4.9989318521683403E-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0" fillId="2" borderId="0" xfId="0" applyFill="1"/>
    <xf numFmtId="0" fontId="0" fillId="2" borderId="1" xfId="0" applyFill="1" applyBorder="1"/>
    <xf numFmtId="164" fontId="0" fillId="2" borderId="1" xfId="0" applyNumberFormat="1" applyFill="1" applyBorder="1"/>
    <xf numFmtId="2" fontId="0" fillId="2" borderId="1" xfId="0" applyNumberFormat="1" applyFill="1" applyBorder="1"/>
    <xf numFmtId="164" fontId="0" fillId="2" borderId="4" xfId="0" applyNumberFormat="1" applyFill="1" applyBorder="1"/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/>
    <xf numFmtId="2" fontId="0" fillId="2" borderId="0" xfId="0" applyNumberFormat="1" applyFill="1"/>
    <xf numFmtId="2" fontId="0" fillId="2" borderId="5" xfId="0" applyNumberForma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1" xfId="0" applyNumberFormat="1" applyFont="1" applyFill="1" applyBorder="1"/>
    <xf numFmtId="49" fontId="2" fillId="2" borderId="1" xfId="0" applyNumberFormat="1" applyFont="1" applyFill="1" applyBorder="1"/>
    <xf numFmtId="17" fontId="0" fillId="2" borderId="0" xfId="0" applyNumberFormat="1" applyFill="1"/>
    <xf numFmtId="0" fontId="2" fillId="2" borderId="1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2" borderId="19" xfId="0" applyFill="1" applyBorder="1"/>
    <xf numFmtId="0" fontId="2" fillId="2" borderId="19" xfId="0" applyFont="1" applyFill="1" applyBorder="1"/>
    <xf numFmtId="164" fontId="0" fillId="2" borderId="19" xfId="0" applyNumberFormat="1" applyFill="1" applyBorder="1"/>
    <xf numFmtId="49" fontId="2" fillId="2" borderId="19" xfId="0" applyNumberFormat="1" applyFont="1" applyFill="1" applyBorder="1" applyAlignment="1">
      <alignment horizontal="center"/>
    </xf>
    <xf numFmtId="0" fontId="0" fillId="2" borderId="20" xfId="0" applyFill="1" applyBorder="1" applyAlignment="1">
      <alignment vertical="center"/>
    </xf>
    <xf numFmtId="2" fontId="0" fillId="2" borderId="19" xfId="0" applyNumberForma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164" fontId="1" fillId="3" borderId="13" xfId="0" applyNumberFormat="1" applyFont="1" applyFill="1" applyBorder="1"/>
    <xf numFmtId="49" fontId="1" fillId="3" borderId="13" xfId="0" applyNumberFormat="1" applyFont="1" applyFill="1" applyBorder="1"/>
    <xf numFmtId="0" fontId="1" fillId="3" borderId="21" xfId="0" applyFont="1" applyFill="1" applyBorder="1" applyAlignment="1">
      <alignment vertical="center"/>
    </xf>
    <xf numFmtId="2" fontId="1" fillId="3" borderId="13" xfId="0" applyNumberFormat="1" applyFont="1" applyFill="1" applyBorder="1"/>
    <xf numFmtId="164" fontId="1" fillId="3" borderId="14" xfId="0" applyNumberFormat="1" applyFont="1" applyFill="1" applyBorder="1"/>
    <xf numFmtId="0" fontId="2" fillId="2" borderId="18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9" fontId="0" fillId="2" borderId="0" xfId="0" applyNumberFormat="1" applyFill="1"/>
    <xf numFmtId="9" fontId="0" fillId="0" borderId="0" xfId="1" applyFont="1"/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0" fontId="0" fillId="0" borderId="18" xfId="1" applyNumberFormat="1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0" fontId="1" fillId="3" borderId="14" xfId="1" applyNumberFormat="1" applyFont="1" applyFill="1" applyBorder="1" applyAlignment="1">
      <alignment horizontal="center"/>
    </xf>
    <xf numFmtId="4" fontId="0" fillId="2" borderId="0" xfId="0" applyNumberFormat="1" applyFill="1"/>
    <xf numFmtId="9" fontId="0" fillId="2" borderId="0" xfId="1" applyFont="1" applyFill="1"/>
    <xf numFmtId="10" fontId="0" fillId="2" borderId="0" xfId="1" applyNumberFormat="1" applyFont="1" applyFill="1"/>
    <xf numFmtId="0" fontId="5" fillId="2" borderId="0" xfId="0" applyFont="1" applyFill="1"/>
    <xf numFmtId="10" fontId="5" fillId="2" borderId="0" xfId="0" applyNumberFormat="1" applyFont="1" applyFill="1" applyAlignment="1">
      <alignment horizontal="center"/>
    </xf>
    <xf numFmtId="10" fontId="5" fillId="2" borderId="0" xfId="0" applyNumberFormat="1" applyFont="1" applyFill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164" fontId="0" fillId="4" borderId="19" xfId="0" applyNumberFormat="1" applyFill="1" applyBorder="1"/>
    <xf numFmtId="164" fontId="1" fillId="4" borderId="13" xfId="0" applyNumberFormat="1" applyFont="1" applyFill="1" applyBorder="1"/>
    <xf numFmtId="164" fontId="0" fillId="4" borderId="1" xfId="0" applyNumberFormat="1" applyFill="1" applyBorder="1"/>
  </cellXfs>
  <cellStyles count="3">
    <cellStyle name="Normal" xfId="0" builtinId="0"/>
    <cellStyle name="Normal 2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488675</xdr:colOff>
      <xdr:row>1</xdr:row>
      <xdr:rowOff>1</xdr:rowOff>
    </xdr:from>
    <xdr:to>
      <xdr:col>12</xdr:col>
      <xdr:colOff>317236</xdr:colOff>
      <xdr:row>2</xdr:row>
      <xdr:rowOff>811697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19A5F5-2679-772D-4125-EBB93DB22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0153" y="198784"/>
          <a:ext cx="863887" cy="101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202925</xdr:colOff>
      <xdr:row>1</xdr:row>
      <xdr:rowOff>28576</xdr:rowOff>
    </xdr:from>
    <xdr:to>
      <xdr:col>11</xdr:col>
      <xdr:colOff>460111</xdr:colOff>
      <xdr:row>2</xdr:row>
      <xdr:rowOff>859322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61AC08-EBDE-4887-A707-6016A110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5275" y="228601"/>
          <a:ext cx="866786" cy="1030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200025</xdr:colOff>
      <xdr:row>20</xdr:row>
      <xdr:rowOff>109537</xdr:rowOff>
    </xdr:from>
    <xdr:ext cx="2919710" cy="32739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F3647914-625C-03B1-620D-EEFA77015516}"/>
                </a:ext>
              </a:extLst>
            </xdr:cNvPr>
            <xdr:cNvSpPr txBox="1"/>
          </xdr:nvSpPr>
          <xdr:spPr>
            <a:xfrm>
              <a:off x="200025" y="5014912"/>
              <a:ext cx="2919710" cy="3273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100" b="0" i="1">
                        <a:latin typeface="Cambria Math" panose="02040503050406030204" pitchFamily="18" charset="0"/>
                      </a:rPr>
                      <m:t>𝐵𝐷𝐼</m:t>
                    </m:r>
                    <m:r>
                      <a:rPr lang="pt-BR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(1+</m:t>
                        </m:r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𝐴𝐶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𝑆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𝐺</m:t>
                            </m:r>
                          </m:e>
                        </m:d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𝐷𝐹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𝐿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𝐼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F3647914-625C-03B1-620D-EEFA77015516}"/>
                </a:ext>
              </a:extLst>
            </xdr:cNvPr>
            <xdr:cNvSpPr txBox="1"/>
          </xdr:nvSpPr>
          <xdr:spPr>
            <a:xfrm>
              <a:off x="200025" y="5014912"/>
              <a:ext cx="2919710" cy="3273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pt-BR" sz="1100" b="0" i="0">
                  <a:latin typeface="Cambria Math" panose="02040503050406030204" pitchFamily="18" charset="0"/>
                </a:rPr>
                <a:t>𝐵𝐷𝐼=  ((1+(𝐴𝐶+𝑆+𝑅+𝐺))(1+𝐷𝐹)(1+𝐿))/(1−𝐼)</a:t>
              </a:r>
              <a:endParaRPr lang="pt-BR" sz="1100"/>
            </a:p>
          </xdr:txBody>
        </xdr:sp>
      </mc:Fallback>
    </mc:AlternateContent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N42"/>
  <sheetViews>
    <sheetView tabSelected="1" topLeftCell="D1" zoomScale="115" zoomScaleNormal="115" workbookViewId="0">
      <selection activeCell="H15" sqref="H15"/>
    </sheetView>
  </sheetViews>
  <sheetFormatPr defaultColWidth="9.140625" defaultRowHeight="15" x14ac:dyDescent="0.25"/>
  <cols>
    <col min="1" max="1" width="8" style="1" customWidth="1"/>
    <col min="2" max="2" width="105.5703125" style="1" bestFit="1" customWidth="1"/>
    <col min="3" max="3" width="15" style="1" customWidth="1"/>
    <col min="4" max="4" width="14.5703125" style="9" customWidth="1"/>
    <col min="5" max="5" width="16" style="6" customWidth="1"/>
    <col min="6" max="6" width="14" style="10" bestFit="1" customWidth="1"/>
    <col min="7" max="7" width="22.5703125" style="1" bestFit="1" customWidth="1"/>
    <col min="8" max="8" width="24" style="1" bestFit="1" customWidth="1"/>
    <col min="9" max="9" width="15" style="1" customWidth="1"/>
    <col min="10" max="10" width="14.7109375" style="1" bestFit="1" customWidth="1"/>
    <col min="11" max="11" width="15.5703125" style="1" bestFit="1" customWidth="1"/>
    <col min="12" max="12" width="15.85546875" style="1" hidden="1" customWidth="1"/>
    <col min="13" max="16384" width="9.140625" style="1"/>
  </cols>
  <sheetData>
    <row r="1" spans="1:14" ht="15.75" thickBot="1" x14ac:dyDescent="0.3">
      <c r="A1" s="67" t="s">
        <v>81</v>
      </c>
      <c r="B1" s="68"/>
      <c r="C1" s="71" t="s">
        <v>84</v>
      </c>
      <c r="D1" s="72"/>
      <c r="E1" s="72"/>
      <c r="F1" s="72"/>
      <c r="G1" s="72"/>
      <c r="H1" s="72"/>
      <c r="I1" s="72"/>
      <c r="J1" s="73"/>
      <c r="K1" s="58"/>
      <c r="L1" s="59"/>
    </row>
    <row r="2" spans="1:14" ht="15.75" thickBot="1" x14ac:dyDescent="0.3">
      <c r="A2" s="67" t="s">
        <v>82</v>
      </c>
      <c r="B2" s="68"/>
      <c r="C2" s="71" t="s">
        <v>85</v>
      </c>
      <c r="D2" s="72"/>
      <c r="E2" s="72"/>
      <c r="F2" s="72"/>
      <c r="G2" s="72"/>
      <c r="H2" s="72"/>
      <c r="I2" s="72"/>
      <c r="J2" s="73"/>
      <c r="K2" s="60"/>
      <c r="L2" s="61"/>
    </row>
    <row r="3" spans="1:14" ht="80.25" customHeight="1" thickBot="1" x14ac:dyDescent="0.3">
      <c r="A3" s="69" t="s">
        <v>83</v>
      </c>
      <c r="B3" s="70"/>
      <c r="C3" s="74" t="s">
        <v>86</v>
      </c>
      <c r="D3" s="75"/>
      <c r="E3" s="75"/>
      <c r="F3" s="75"/>
      <c r="G3" s="75"/>
      <c r="H3" s="75"/>
      <c r="I3" s="75"/>
      <c r="J3" s="76"/>
      <c r="K3" s="62"/>
      <c r="L3" s="63"/>
    </row>
    <row r="4" spans="1:14" x14ac:dyDescent="0.25">
      <c r="A4" s="13"/>
    </row>
    <row r="5" spans="1:14" x14ac:dyDescent="0.25">
      <c r="C5" s="55" t="s">
        <v>87</v>
      </c>
      <c r="D5" s="56">
        <f>100%-D6</f>
        <v>0.95767678471780626</v>
      </c>
      <c r="E5" s="55" t="s">
        <v>87</v>
      </c>
      <c r="F5" s="56">
        <f>100%-F6</f>
        <v>0.90244937923059765</v>
      </c>
      <c r="G5" s="13" t="s">
        <v>40</v>
      </c>
      <c r="H5" s="17">
        <v>46174</v>
      </c>
      <c r="I5" s="13" t="s">
        <v>91</v>
      </c>
      <c r="J5" s="40">
        <f>BDI!B20</f>
        <v>0.23500895531034471</v>
      </c>
    </row>
    <row r="6" spans="1:14" x14ac:dyDescent="0.25">
      <c r="C6" s="55" t="s">
        <v>88</v>
      </c>
      <c r="D6" s="57">
        <v>4.2323215282193703E-2</v>
      </c>
      <c r="E6" s="55" t="s">
        <v>88</v>
      </c>
      <c r="F6" s="57">
        <v>9.7550620769402366E-2</v>
      </c>
      <c r="G6" s="13" t="s">
        <v>30</v>
      </c>
      <c r="H6" s="17">
        <v>46143</v>
      </c>
    </row>
    <row r="7" spans="1:14" ht="15.75" thickBot="1" x14ac:dyDescent="0.3">
      <c r="A7" s="21"/>
      <c r="B7" s="35"/>
      <c r="G7" s="13" t="s">
        <v>52</v>
      </c>
      <c r="H7" s="17">
        <v>46023</v>
      </c>
      <c r="N7" s="13"/>
    </row>
    <row r="8" spans="1:14" s="8" customFormat="1" ht="45.75" thickBot="1" x14ac:dyDescent="0.3">
      <c r="A8" s="19" t="s">
        <v>0</v>
      </c>
      <c r="B8" s="20" t="s">
        <v>1</v>
      </c>
      <c r="C8" s="36" t="s">
        <v>4</v>
      </c>
      <c r="D8" s="37" t="s">
        <v>5</v>
      </c>
      <c r="E8" s="20" t="s">
        <v>2</v>
      </c>
      <c r="F8" s="38" t="s">
        <v>3</v>
      </c>
      <c r="G8" s="20" t="s">
        <v>6</v>
      </c>
      <c r="H8" s="20" t="s">
        <v>7</v>
      </c>
      <c r="I8" s="36" t="s">
        <v>89</v>
      </c>
      <c r="J8" s="36" t="s">
        <v>8</v>
      </c>
      <c r="K8" s="36" t="s">
        <v>9</v>
      </c>
      <c r="L8" s="39" t="s">
        <v>90</v>
      </c>
      <c r="N8" s="14"/>
    </row>
    <row r="9" spans="1:14" ht="15.75" thickBot="1" x14ac:dyDescent="0.3">
      <c r="A9" s="28">
        <v>1</v>
      </c>
      <c r="B9" s="29" t="s">
        <v>11</v>
      </c>
      <c r="C9" s="30"/>
      <c r="D9" s="31"/>
      <c r="E9" s="32"/>
      <c r="F9" s="33"/>
      <c r="G9" s="30"/>
      <c r="H9" s="30"/>
      <c r="I9" s="30"/>
      <c r="J9" s="30"/>
      <c r="K9" s="30"/>
      <c r="L9" s="34">
        <f>K9*(100%+J5)</f>
        <v>0</v>
      </c>
      <c r="M9" s="54"/>
    </row>
    <row r="10" spans="1:14" ht="15.75" thickBot="1" x14ac:dyDescent="0.3">
      <c r="A10" s="22" t="s">
        <v>12</v>
      </c>
      <c r="B10" s="23" t="s">
        <v>13</v>
      </c>
      <c r="C10" s="24" t="s">
        <v>24</v>
      </c>
      <c r="D10" s="25" t="s">
        <v>26</v>
      </c>
      <c r="E10" s="26" t="s">
        <v>25</v>
      </c>
      <c r="F10" s="27">
        <v>24</v>
      </c>
      <c r="G10" s="81"/>
      <c r="H10" s="24"/>
      <c r="I10" s="24"/>
      <c r="J10" s="24"/>
      <c r="K10" s="24"/>
      <c r="L10" s="24">
        <f t="shared" ref="L10:L35" si="0">K10*(100%+$J$5)</f>
        <v>0</v>
      </c>
    </row>
    <row r="11" spans="1:14" ht="15.75" thickBot="1" x14ac:dyDescent="0.3">
      <c r="A11" s="28">
        <v>2</v>
      </c>
      <c r="B11" s="29" t="s">
        <v>21</v>
      </c>
      <c r="C11" s="30"/>
      <c r="D11" s="31"/>
      <c r="E11" s="32"/>
      <c r="F11" s="33"/>
      <c r="G11" s="82"/>
      <c r="H11" s="30"/>
      <c r="I11" s="30"/>
      <c r="J11" s="30"/>
      <c r="K11" s="30"/>
      <c r="L11" s="34">
        <f t="shared" si="0"/>
        <v>0</v>
      </c>
      <c r="M11" s="54"/>
    </row>
    <row r="12" spans="1:14" x14ac:dyDescent="0.25">
      <c r="A12" s="12" t="s">
        <v>27</v>
      </c>
      <c r="B12" s="2" t="s">
        <v>18</v>
      </c>
      <c r="C12" s="15" t="s">
        <v>30</v>
      </c>
      <c r="D12" s="16" t="s">
        <v>31</v>
      </c>
      <c r="E12" s="7" t="s">
        <v>32</v>
      </c>
      <c r="F12" s="4">
        <v>20</v>
      </c>
      <c r="G12" s="83"/>
      <c r="H12" s="24"/>
      <c r="I12" s="24"/>
      <c r="J12" s="24"/>
      <c r="K12" s="3"/>
      <c r="L12" s="24">
        <f t="shared" si="0"/>
        <v>0</v>
      </c>
    </row>
    <row r="13" spans="1:14" x14ac:dyDescent="0.25">
      <c r="A13" s="12" t="s">
        <v>28</v>
      </c>
      <c r="B13" s="2" t="s">
        <v>19</v>
      </c>
      <c r="C13" s="15" t="s">
        <v>30</v>
      </c>
      <c r="D13" s="16" t="s">
        <v>33</v>
      </c>
      <c r="E13" s="7" t="s">
        <v>32</v>
      </c>
      <c r="F13" s="4">
        <v>50</v>
      </c>
      <c r="G13" s="83"/>
      <c r="H13" s="24"/>
      <c r="I13" s="24"/>
      <c r="J13" s="24"/>
      <c r="K13" s="3"/>
      <c r="L13" s="24">
        <f t="shared" si="0"/>
        <v>0</v>
      </c>
    </row>
    <row r="14" spans="1:14" ht="15.75" thickBot="1" x14ac:dyDescent="0.3">
      <c r="A14" s="12" t="s">
        <v>29</v>
      </c>
      <c r="B14" s="2" t="s">
        <v>20</v>
      </c>
      <c r="C14" s="15" t="s">
        <v>30</v>
      </c>
      <c r="D14" s="16" t="s">
        <v>34</v>
      </c>
      <c r="E14" s="7" t="s">
        <v>32</v>
      </c>
      <c r="F14" s="4">
        <v>60</v>
      </c>
      <c r="G14" s="83"/>
      <c r="H14" s="24"/>
      <c r="I14" s="24"/>
      <c r="J14" s="24"/>
      <c r="K14" s="3"/>
      <c r="L14" s="24">
        <f t="shared" si="0"/>
        <v>0</v>
      </c>
    </row>
    <row r="15" spans="1:14" ht="15.75" thickBot="1" x14ac:dyDescent="0.3">
      <c r="A15" s="28">
        <v>3</v>
      </c>
      <c r="B15" s="29" t="s">
        <v>35</v>
      </c>
      <c r="C15" s="30"/>
      <c r="D15" s="31"/>
      <c r="E15" s="32"/>
      <c r="F15" s="33"/>
      <c r="G15" s="82"/>
      <c r="H15" s="30"/>
      <c r="I15" s="30"/>
      <c r="J15" s="30"/>
      <c r="K15" s="30"/>
      <c r="L15" s="34">
        <f t="shared" si="0"/>
        <v>0</v>
      </c>
      <c r="M15" s="54"/>
    </row>
    <row r="16" spans="1:14" x14ac:dyDescent="0.25">
      <c r="A16" s="12" t="s">
        <v>36</v>
      </c>
      <c r="B16" s="2" t="s">
        <v>22</v>
      </c>
      <c r="C16" s="3" t="s">
        <v>24</v>
      </c>
      <c r="D16" s="16" t="s">
        <v>38</v>
      </c>
      <c r="E16" s="7" t="s">
        <v>39</v>
      </c>
      <c r="F16" s="4">
        <v>8</v>
      </c>
      <c r="G16" s="83"/>
      <c r="H16" s="24"/>
      <c r="I16" s="24"/>
      <c r="J16" s="24"/>
      <c r="K16" s="3"/>
      <c r="L16" s="24">
        <f t="shared" si="0"/>
        <v>0</v>
      </c>
    </row>
    <row r="17" spans="1:13" x14ac:dyDescent="0.25">
      <c r="A17" s="12" t="s">
        <v>37</v>
      </c>
      <c r="B17" s="2" t="s">
        <v>23</v>
      </c>
      <c r="C17" s="3" t="s">
        <v>24</v>
      </c>
      <c r="D17" s="16" t="s">
        <v>41</v>
      </c>
      <c r="E17" s="7" t="s">
        <v>42</v>
      </c>
      <c r="F17" s="4">
        <v>1</v>
      </c>
      <c r="G17" s="83"/>
      <c r="H17" s="24"/>
      <c r="I17" s="24"/>
      <c r="J17" s="24"/>
      <c r="K17" s="3"/>
      <c r="L17" s="24">
        <f t="shared" si="0"/>
        <v>0</v>
      </c>
    </row>
    <row r="18" spans="1:13" ht="15.75" thickBot="1" x14ac:dyDescent="0.3">
      <c r="A18" s="12" t="s">
        <v>44</v>
      </c>
      <c r="B18" s="12" t="s">
        <v>45</v>
      </c>
      <c r="C18" s="3" t="s">
        <v>24</v>
      </c>
      <c r="D18" s="16" t="s">
        <v>43</v>
      </c>
      <c r="E18" s="7" t="s">
        <v>42</v>
      </c>
      <c r="F18" s="4">
        <v>1</v>
      </c>
      <c r="G18" s="83"/>
      <c r="H18" s="24"/>
      <c r="I18" s="24"/>
      <c r="J18" s="24"/>
      <c r="K18" s="3"/>
      <c r="L18" s="24">
        <f t="shared" si="0"/>
        <v>0</v>
      </c>
    </row>
    <row r="19" spans="1:13" ht="15.75" thickBot="1" x14ac:dyDescent="0.3">
      <c r="A19" s="28">
        <v>4</v>
      </c>
      <c r="B19" s="29" t="s">
        <v>46</v>
      </c>
      <c r="C19" s="30"/>
      <c r="D19" s="31"/>
      <c r="E19" s="32"/>
      <c r="F19" s="33"/>
      <c r="G19" s="82"/>
      <c r="H19" s="30"/>
      <c r="I19" s="30"/>
      <c r="J19" s="30"/>
      <c r="K19" s="30"/>
      <c r="L19" s="34">
        <f t="shared" si="0"/>
        <v>0</v>
      </c>
      <c r="M19" s="54"/>
    </row>
    <row r="20" spans="1:13" x14ac:dyDescent="0.25">
      <c r="A20" s="13" t="s">
        <v>47</v>
      </c>
      <c r="B20" s="12" t="s">
        <v>48</v>
      </c>
      <c r="C20" s="15" t="s">
        <v>49</v>
      </c>
      <c r="D20" s="16" t="s">
        <v>50</v>
      </c>
      <c r="E20" s="7" t="s">
        <v>25</v>
      </c>
      <c r="F20" s="4">
        <v>3000</v>
      </c>
      <c r="G20" s="83"/>
      <c r="H20" s="24"/>
      <c r="I20" s="24"/>
      <c r="J20" s="24"/>
      <c r="K20" s="3"/>
      <c r="L20" s="24">
        <f t="shared" si="0"/>
        <v>0</v>
      </c>
    </row>
    <row r="21" spans="1:13" x14ac:dyDescent="0.25">
      <c r="A21" s="12" t="s">
        <v>14</v>
      </c>
      <c r="B21" s="18" t="s">
        <v>51</v>
      </c>
      <c r="C21" s="15" t="s">
        <v>30</v>
      </c>
      <c r="D21" s="16" t="s">
        <v>53</v>
      </c>
      <c r="E21" s="7" t="s">
        <v>25</v>
      </c>
      <c r="F21" s="4">
        <v>2500</v>
      </c>
      <c r="G21" s="83"/>
      <c r="H21" s="24"/>
      <c r="I21" s="24"/>
      <c r="J21" s="24"/>
      <c r="K21" s="3"/>
      <c r="L21" s="24">
        <f t="shared" si="0"/>
        <v>0</v>
      </c>
    </row>
    <row r="22" spans="1:13" x14ac:dyDescent="0.25">
      <c r="A22" s="12" t="s">
        <v>15</v>
      </c>
      <c r="B22" s="12" t="s">
        <v>77</v>
      </c>
      <c r="C22" s="15" t="s">
        <v>30</v>
      </c>
      <c r="D22" s="16" t="s">
        <v>78</v>
      </c>
      <c r="E22" s="7" t="s">
        <v>25</v>
      </c>
      <c r="F22" s="4">
        <v>2500</v>
      </c>
      <c r="G22" s="83"/>
      <c r="H22" s="24"/>
      <c r="I22" s="24"/>
      <c r="J22" s="24"/>
      <c r="K22" s="3"/>
      <c r="L22" s="24">
        <f t="shared" si="0"/>
        <v>0</v>
      </c>
    </row>
    <row r="23" spans="1:13" x14ac:dyDescent="0.25">
      <c r="A23" s="12" t="s">
        <v>55</v>
      </c>
      <c r="B23" s="12" t="s">
        <v>54</v>
      </c>
      <c r="C23" s="15" t="s">
        <v>30</v>
      </c>
      <c r="D23" s="16" t="s">
        <v>56</v>
      </c>
      <c r="E23" s="7" t="s">
        <v>57</v>
      </c>
      <c r="F23" s="4">
        <v>250</v>
      </c>
      <c r="G23" s="83"/>
      <c r="H23" s="24"/>
      <c r="I23" s="24"/>
      <c r="J23" s="24"/>
      <c r="K23" s="3"/>
      <c r="L23" s="24">
        <f t="shared" si="0"/>
        <v>0</v>
      </c>
    </row>
    <row r="24" spans="1:13" x14ac:dyDescent="0.25">
      <c r="A24" s="12" t="s">
        <v>58</v>
      </c>
      <c r="B24" s="12" t="s">
        <v>75</v>
      </c>
      <c r="C24" s="15" t="s">
        <v>30</v>
      </c>
      <c r="D24" s="16" t="s">
        <v>76</v>
      </c>
      <c r="E24" s="7" t="s">
        <v>73</v>
      </c>
      <c r="F24" s="4">
        <f>(8*8)+(0.5*7)</f>
        <v>67.5</v>
      </c>
      <c r="G24" s="83"/>
      <c r="H24" s="24"/>
      <c r="I24" s="24"/>
      <c r="J24" s="24"/>
      <c r="K24" s="3"/>
      <c r="L24" s="24">
        <f t="shared" si="0"/>
        <v>0</v>
      </c>
    </row>
    <row r="25" spans="1:13" ht="15.75" thickBot="1" x14ac:dyDescent="0.3">
      <c r="A25" s="12" t="s">
        <v>74</v>
      </c>
      <c r="B25" s="12" t="s">
        <v>79</v>
      </c>
      <c r="C25" s="15" t="s">
        <v>24</v>
      </c>
      <c r="D25" s="16" t="s">
        <v>80</v>
      </c>
      <c r="E25" s="7" t="s">
        <v>73</v>
      </c>
      <c r="F25" s="4">
        <v>30</v>
      </c>
      <c r="G25" s="83"/>
      <c r="H25" s="24"/>
      <c r="I25" s="24"/>
      <c r="J25" s="24"/>
      <c r="K25" s="3"/>
      <c r="L25" s="24">
        <f t="shared" si="0"/>
        <v>0</v>
      </c>
    </row>
    <row r="26" spans="1:13" ht="15.75" thickBot="1" x14ac:dyDescent="0.3">
      <c r="A26" s="28">
        <v>5</v>
      </c>
      <c r="B26" s="29" t="s">
        <v>59</v>
      </c>
      <c r="C26" s="30"/>
      <c r="D26" s="31"/>
      <c r="E26" s="32"/>
      <c r="F26" s="33"/>
      <c r="G26" s="82"/>
      <c r="H26" s="30"/>
      <c r="I26" s="30"/>
      <c r="J26" s="30"/>
      <c r="K26" s="30"/>
      <c r="L26" s="34">
        <f t="shared" si="0"/>
        <v>0</v>
      </c>
      <c r="M26" s="53"/>
    </row>
    <row r="27" spans="1:13" x14ac:dyDescent="0.25">
      <c r="A27" s="12" t="s">
        <v>16</v>
      </c>
      <c r="B27" s="18" t="s">
        <v>60</v>
      </c>
      <c r="C27" s="15" t="s">
        <v>61</v>
      </c>
      <c r="D27" s="16" t="s">
        <v>62</v>
      </c>
      <c r="E27" s="7" t="s">
        <v>57</v>
      </c>
      <c r="F27" s="4">
        <v>9531</v>
      </c>
      <c r="G27" s="83"/>
      <c r="H27" s="24"/>
      <c r="I27" s="24"/>
      <c r="J27" s="24"/>
      <c r="K27" s="3"/>
      <c r="L27" s="24">
        <f t="shared" si="0"/>
        <v>0</v>
      </c>
    </row>
    <row r="28" spans="1:13" ht="15.75" thickBot="1" x14ac:dyDescent="0.3">
      <c r="A28" s="12" t="s">
        <v>17</v>
      </c>
      <c r="B28" s="12" t="s">
        <v>63</v>
      </c>
      <c r="C28" s="15" t="s">
        <v>61</v>
      </c>
      <c r="D28" s="16" t="s">
        <v>62</v>
      </c>
      <c r="E28" s="7" t="s">
        <v>42</v>
      </c>
      <c r="F28" s="4">
        <v>8</v>
      </c>
      <c r="G28" s="83"/>
      <c r="H28" s="24"/>
      <c r="I28" s="24"/>
      <c r="J28" s="24"/>
      <c r="K28" s="3"/>
      <c r="L28" s="24">
        <f t="shared" si="0"/>
        <v>0</v>
      </c>
    </row>
    <row r="29" spans="1:13" ht="15.75" thickBot="1" x14ac:dyDescent="0.3">
      <c r="A29" s="28">
        <v>6</v>
      </c>
      <c r="B29" s="29" t="s">
        <v>64</v>
      </c>
      <c r="C29" s="30"/>
      <c r="D29" s="31"/>
      <c r="E29" s="32"/>
      <c r="F29" s="33"/>
      <c r="G29" s="82"/>
      <c r="H29" s="30"/>
      <c r="I29" s="30"/>
      <c r="J29" s="30"/>
      <c r="K29" s="30"/>
      <c r="L29" s="34">
        <f t="shared" si="0"/>
        <v>0</v>
      </c>
      <c r="M29" s="54"/>
    </row>
    <row r="30" spans="1:13" x14ac:dyDescent="0.25">
      <c r="A30" s="12" t="s">
        <v>67</v>
      </c>
      <c r="B30" s="12" t="s">
        <v>65</v>
      </c>
      <c r="C30" s="15" t="s">
        <v>24</v>
      </c>
      <c r="D30" s="16" t="s">
        <v>41</v>
      </c>
      <c r="E30" s="7" t="s">
        <v>42</v>
      </c>
      <c r="F30" s="4">
        <v>1</v>
      </c>
      <c r="G30" s="83"/>
      <c r="H30" s="24"/>
      <c r="I30" s="24"/>
      <c r="J30" s="24"/>
      <c r="K30" s="3"/>
      <c r="L30" s="24">
        <f t="shared" si="0"/>
        <v>0</v>
      </c>
    </row>
    <row r="31" spans="1:13" ht="15.75" thickBot="1" x14ac:dyDescent="0.3">
      <c r="A31" s="12" t="s">
        <v>68</v>
      </c>
      <c r="B31" s="12" t="s">
        <v>66</v>
      </c>
      <c r="C31" s="15" t="s">
        <v>24</v>
      </c>
      <c r="D31" s="16" t="s">
        <v>43</v>
      </c>
      <c r="E31" s="7" t="s">
        <v>42</v>
      </c>
      <c r="F31" s="4">
        <v>1</v>
      </c>
      <c r="G31" s="83"/>
      <c r="H31" s="24"/>
      <c r="I31" s="24"/>
      <c r="J31" s="24"/>
      <c r="K31" s="3"/>
      <c r="L31" s="24">
        <f t="shared" si="0"/>
        <v>0</v>
      </c>
    </row>
    <row r="32" spans="1:13" ht="15.75" thickBot="1" x14ac:dyDescent="0.3">
      <c r="A32" s="28">
        <v>7</v>
      </c>
      <c r="B32" s="29" t="s">
        <v>69</v>
      </c>
      <c r="C32" s="30"/>
      <c r="D32" s="31"/>
      <c r="E32" s="32"/>
      <c r="F32" s="33"/>
      <c r="G32" s="82"/>
      <c r="H32" s="30"/>
      <c r="I32" s="30"/>
      <c r="J32" s="30"/>
      <c r="K32" s="30"/>
      <c r="L32" s="34">
        <f t="shared" si="0"/>
        <v>0</v>
      </c>
      <c r="M32" s="54"/>
    </row>
    <row r="33" spans="1:12" x14ac:dyDescent="0.25">
      <c r="A33" s="12" t="s">
        <v>70</v>
      </c>
      <c r="B33" s="12" t="s">
        <v>18</v>
      </c>
      <c r="C33" s="15" t="s">
        <v>30</v>
      </c>
      <c r="D33" s="16" t="s">
        <v>31</v>
      </c>
      <c r="E33" s="7" t="s">
        <v>32</v>
      </c>
      <c r="F33" s="4">
        <v>20</v>
      </c>
      <c r="G33" s="83"/>
      <c r="H33" s="24"/>
      <c r="I33" s="24"/>
      <c r="J33" s="24"/>
      <c r="K33" s="3"/>
      <c r="L33" s="24">
        <f t="shared" si="0"/>
        <v>0</v>
      </c>
    </row>
    <row r="34" spans="1:12" x14ac:dyDescent="0.25">
      <c r="A34" s="12" t="s">
        <v>71</v>
      </c>
      <c r="B34" s="12" t="s">
        <v>19</v>
      </c>
      <c r="C34" s="15" t="s">
        <v>30</v>
      </c>
      <c r="D34" s="16" t="s">
        <v>33</v>
      </c>
      <c r="E34" s="7" t="s">
        <v>32</v>
      </c>
      <c r="F34" s="4">
        <v>80</v>
      </c>
      <c r="G34" s="83"/>
      <c r="H34" s="24"/>
      <c r="I34" s="24"/>
      <c r="J34" s="24"/>
      <c r="K34" s="3"/>
      <c r="L34" s="24">
        <f t="shared" si="0"/>
        <v>0</v>
      </c>
    </row>
    <row r="35" spans="1:12" x14ac:dyDescent="0.25">
      <c r="A35" s="12" t="s">
        <v>72</v>
      </c>
      <c r="B35" s="12" t="s">
        <v>20</v>
      </c>
      <c r="C35" s="15" t="s">
        <v>30</v>
      </c>
      <c r="D35" s="16" t="s">
        <v>34</v>
      </c>
      <c r="E35" s="7" t="s">
        <v>32</v>
      </c>
      <c r="F35" s="4">
        <v>60</v>
      </c>
      <c r="G35" s="83"/>
      <c r="H35" s="24"/>
      <c r="I35" s="24"/>
      <c r="J35" s="24"/>
      <c r="K35" s="3"/>
      <c r="L35" s="24">
        <f t="shared" si="0"/>
        <v>0</v>
      </c>
    </row>
    <row r="36" spans="1:12" x14ac:dyDescent="0.25">
      <c r="A36" s="64" t="s">
        <v>10</v>
      </c>
      <c r="B36" s="65"/>
      <c r="C36" s="65"/>
      <c r="D36" s="65"/>
      <c r="E36" s="65"/>
      <c r="F36" s="65"/>
      <c r="G36" s="66"/>
      <c r="H36" s="5">
        <f>H9+H11+H15+H19+H26+H29+H32</f>
        <v>0</v>
      </c>
      <c r="I36" s="5">
        <f>I9+I11+I15+I19+I26+I29+I32</f>
        <v>0</v>
      </c>
      <c r="J36" s="5">
        <f ca="1">SUM(INDIRECT("J3:J" &amp; ROW()-1))</f>
        <v>0.23500895531034471</v>
      </c>
      <c r="K36" s="5">
        <f>K9+K11+K15+K19+K26+K29+K32</f>
        <v>0</v>
      </c>
      <c r="L36" s="5">
        <f>L9+L11+L15+L19+L26+L29+L32</f>
        <v>0</v>
      </c>
    </row>
    <row r="37" spans="1:12" x14ac:dyDescent="0.25">
      <c r="F37" s="11"/>
      <c r="H37" s="52">
        <v>1599847.59</v>
      </c>
      <c r="I37" s="52">
        <v>149897.1</v>
      </c>
    </row>
    <row r="41" spans="1:12" x14ac:dyDescent="0.25">
      <c r="H41" s="54"/>
      <c r="I41" s="53"/>
    </row>
    <row r="42" spans="1:12" x14ac:dyDescent="0.25">
      <c r="H42" s="54"/>
      <c r="I42" s="53"/>
    </row>
  </sheetData>
  <sheetProtection selectLockedCells="1" sort="0" selectUnlockedCells="1"/>
  <mergeCells count="8">
    <mergeCell ref="K1:L3"/>
    <mergeCell ref="A36:G36"/>
    <mergeCell ref="A1:B1"/>
    <mergeCell ref="A2:B2"/>
    <mergeCell ref="A3:B3"/>
    <mergeCell ref="C1:J1"/>
    <mergeCell ref="C2:J2"/>
    <mergeCell ref="C3:J3"/>
  </mergeCells>
  <phoneticPr fontId="4" type="noConversion"/>
  <dataValidations disablePrompts="1" count="1">
    <dataValidation type="list" allowBlank="1" showInputMessage="1" showErrorMessage="1" sqref="E9:E35">
      <formula1>"m, m³/hora, unid, contrato, ha, m², L, km, h, m³, d, mês, m³/km, t, l/min, l/seg, m³/seg, m³/min, kg, g, cm³, km³, cm, dam², Hh, hab/km², kit, dz, s, vb"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L20"/>
  <sheetViews>
    <sheetView workbookViewId="0">
      <selection activeCell="A28" sqref="A28"/>
    </sheetView>
  </sheetViews>
  <sheetFormatPr defaultRowHeight="15" x14ac:dyDescent="0.25"/>
  <cols>
    <col min="1" max="2" width="39.28515625" customWidth="1"/>
    <col min="3" max="10" width="11.140625" customWidth="1"/>
  </cols>
  <sheetData>
    <row r="1" spans="1:12" ht="15.75" thickBot="1" x14ac:dyDescent="0.3">
      <c r="A1" s="67" t="s">
        <v>81</v>
      </c>
      <c r="B1" s="68"/>
      <c r="C1" s="71" t="s">
        <v>84</v>
      </c>
      <c r="D1" s="72"/>
      <c r="E1" s="72"/>
      <c r="F1" s="72"/>
      <c r="G1" s="72"/>
      <c r="H1" s="72"/>
      <c r="I1" s="72"/>
      <c r="J1" s="73"/>
      <c r="K1" s="58"/>
      <c r="L1" s="59"/>
    </row>
    <row r="2" spans="1:12" ht="15.75" thickBot="1" x14ac:dyDescent="0.3">
      <c r="A2" s="67" t="s">
        <v>82</v>
      </c>
      <c r="B2" s="68"/>
      <c r="C2" s="71" t="s">
        <v>85</v>
      </c>
      <c r="D2" s="72"/>
      <c r="E2" s="72"/>
      <c r="F2" s="72"/>
      <c r="G2" s="72"/>
      <c r="H2" s="72"/>
      <c r="I2" s="72"/>
      <c r="J2" s="73"/>
      <c r="K2" s="60"/>
      <c r="L2" s="61"/>
    </row>
    <row r="3" spans="1:12" ht="99.75" customHeight="1" thickBot="1" x14ac:dyDescent="0.3">
      <c r="A3" s="69" t="s">
        <v>83</v>
      </c>
      <c r="B3" s="70"/>
      <c r="C3" s="74" t="s">
        <v>86</v>
      </c>
      <c r="D3" s="75"/>
      <c r="E3" s="75"/>
      <c r="F3" s="75"/>
      <c r="G3" s="75"/>
      <c r="H3" s="75"/>
      <c r="I3" s="75"/>
      <c r="J3" s="76"/>
      <c r="K3" s="62"/>
      <c r="L3" s="63"/>
    </row>
    <row r="4" spans="1:12" ht="15.75" thickBot="1" x14ac:dyDescent="0.3"/>
    <row r="5" spans="1:12" ht="15.75" thickBot="1" x14ac:dyDescent="0.3">
      <c r="A5" s="77" t="s">
        <v>92</v>
      </c>
      <c r="B5" s="78"/>
    </row>
    <row r="6" spans="1:12" ht="15.75" thickBot="1" x14ac:dyDescent="0.3">
      <c r="A6" s="77" t="s">
        <v>93</v>
      </c>
      <c r="B6" s="78"/>
    </row>
    <row r="7" spans="1:12" ht="15.75" thickBot="1" x14ac:dyDescent="0.3"/>
    <row r="8" spans="1:12" ht="30.75" customHeight="1" thickBot="1" x14ac:dyDescent="0.3">
      <c r="A8" s="42" t="s">
        <v>94</v>
      </c>
      <c r="B8" s="79" t="s">
        <v>95</v>
      </c>
      <c r="C8" s="79"/>
      <c r="D8" s="79"/>
      <c r="E8" s="80"/>
    </row>
    <row r="10" spans="1:12" x14ac:dyDescent="0.25">
      <c r="A10" s="47" t="s">
        <v>96</v>
      </c>
      <c r="B10" s="47" t="s">
        <v>97</v>
      </c>
      <c r="C10" s="47" t="s">
        <v>98</v>
      </c>
      <c r="D10" s="47" t="s">
        <v>99</v>
      </c>
      <c r="E10" s="47" t="s">
        <v>100</v>
      </c>
    </row>
    <row r="11" spans="1:12" x14ac:dyDescent="0.25">
      <c r="A11" s="43" t="s">
        <v>101</v>
      </c>
      <c r="B11" s="44">
        <v>3.4299999999999997E-2</v>
      </c>
      <c r="C11" s="44">
        <v>3.4299999999999997E-2</v>
      </c>
      <c r="D11" s="44">
        <v>4.9299999999999997E-2</v>
      </c>
      <c r="E11" s="44">
        <v>6.7100000000000007E-2</v>
      </c>
    </row>
    <row r="12" spans="1:12" x14ac:dyDescent="0.25">
      <c r="A12" s="43" t="s">
        <v>102</v>
      </c>
      <c r="B12" s="44">
        <v>2.8E-3</v>
      </c>
      <c r="C12" s="44">
        <v>2.8E-3</v>
      </c>
      <c r="D12" s="44">
        <v>4.8999999999999998E-3</v>
      </c>
      <c r="E12" s="44">
        <v>7.4999999999999997E-3</v>
      </c>
    </row>
    <row r="13" spans="1:12" x14ac:dyDescent="0.25">
      <c r="A13" s="43" t="s">
        <v>103</v>
      </c>
      <c r="B13" s="44">
        <v>0.01</v>
      </c>
      <c r="C13" s="44">
        <v>0.01</v>
      </c>
      <c r="D13" s="44">
        <v>1.3899999999999999E-2</v>
      </c>
      <c r="E13" s="44">
        <v>1.7399999999999999E-2</v>
      </c>
    </row>
    <row r="14" spans="1:12" x14ac:dyDescent="0.25">
      <c r="A14" s="43" t="s">
        <v>104</v>
      </c>
      <c r="B14" s="44">
        <v>9.4000000000000004E-3</v>
      </c>
      <c r="C14" s="44">
        <v>9.4000000000000004E-3</v>
      </c>
      <c r="D14" s="44">
        <v>9.9000000000000008E-3</v>
      </c>
      <c r="E14" s="44">
        <v>1.17E-2</v>
      </c>
    </row>
    <row r="15" spans="1:12" x14ac:dyDescent="0.25">
      <c r="A15" s="43" t="s">
        <v>105</v>
      </c>
      <c r="B15" s="44">
        <v>6.7400000000000002E-2</v>
      </c>
      <c r="C15" s="44">
        <v>6.7400000000000002E-2</v>
      </c>
      <c r="D15" s="44">
        <v>8.0399999999999999E-2</v>
      </c>
      <c r="E15" s="44">
        <v>9.4E-2</v>
      </c>
    </row>
    <row r="16" spans="1:12" x14ac:dyDescent="0.25">
      <c r="A16" s="43" t="s">
        <v>107</v>
      </c>
      <c r="B16" s="44">
        <v>3.6499999999999998E-2</v>
      </c>
      <c r="C16" s="45">
        <v>3.6499999999999998E-2</v>
      </c>
      <c r="D16" s="45">
        <v>3.6499999999999998E-2</v>
      </c>
      <c r="E16" s="45">
        <v>3.6499999999999998E-2</v>
      </c>
    </row>
    <row r="17" spans="1:5" x14ac:dyDescent="0.25">
      <c r="A17" s="43" t="s">
        <v>106</v>
      </c>
      <c r="B17" s="44">
        <v>0.05</v>
      </c>
      <c r="C17" s="46">
        <v>0.05</v>
      </c>
      <c r="D17" s="46">
        <v>0.05</v>
      </c>
      <c r="E17" s="46">
        <v>0.05</v>
      </c>
    </row>
    <row r="18" spans="1:5" x14ac:dyDescent="0.25">
      <c r="A18" s="43" t="s">
        <v>108</v>
      </c>
      <c r="B18" s="44">
        <v>0</v>
      </c>
      <c r="C18" s="44">
        <v>0</v>
      </c>
      <c r="D18" s="44">
        <v>0.02</v>
      </c>
      <c r="E18" s="44">
        <v>4.4999999999999998E-2</v>
      </c>
    </row>
    <row r="19" spans="1:5" ht="15.75" thickBot="1" x14ac:dyDescent="0.3">
      <c r="A19" s="48" t="s">
        <v>109</v>
      </c>
      <c r="B19" s="49">
        <v>0.24179999999999999</v>
      </c>
      <c r="C19" s="44">
        <v>0.20760000000000001</v>
      </c>
      <c r="D19" s="44">
        <v>0.24179999999999999</v>
      </c>
      <c r="E19" s="44">
        <v>0.26440000000000002</v>
      </c>
    </row>
    <row r="20" spans="1:5" ht="15.75" thickBot="1" x14ac:dyDescent="0.3">
      <c r="A20" s="50" t="s">
        <v>110</v>
      </c>
      <c r="B20" s="51">
        <f>((1+B11+B12+B13)*(1+B14)*(1+B15))/(1-(B16+B17+B18))-1</f>
        <v>0.23500895531034471</v>
      </c>
      <c r="C20" s="41"/>
      <c r="D20" s="41"/>
      <c r="E20" s="41"/>
    </row>
  </sheetData>
  <mergeCells count="10">
    <mergeCell ref="K1:L3"/>
    <mergeCell ref="A2:B2"/>
    <mergeCell ref="C2:J2"/>
    <mergeCell ref="A3:B3"/>
    <mergeCell ref="C3:J3"/>
    <mergeCell ref="A5:B5"/>
    <mergeCell ref="A6:B6"/>
    <mergeCell ref="B8:E8"/>
    <mergeCell ref="A1:B1"/>
    <mergeCell ref="C1:J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Orçamentaria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</dc:creator>
  <cp:lastModifiedBy>user</cp:lastModifiedBy>
  <dcterms:created xsi:type="dcterms:W3CDTF">2021-09-21T22:01:40Z</dcterms:created>
  <dcterms:modified xsi:type="dcterms:W3CDTF">2026-09-11T16:42:07Z</dcterms:modified>
</cp:coreProperties>
</file>